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395" windowWidth="7275" windowHeight="5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<sst xmlns="http://schemas.openxmlformats.org/spreadsheetml/2006/main" count="60" uniqueCount="59">
  <si>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FELLESKOSTNADER</t>
  </si>
  <si>
    <t>Rigging</t>
  </si>
  <si>
    <t>Drift av byggeplass</t>
  </si>
  <si>
    <t>Administrasjon</t>
  </si>
  <si>
    <t>Andre felleskostnader</t>
  </si>
  <si>
    <t>BYGNING</t>
  </si>
  <si>
    <t>Innervegger</t>
  </si>
  <si>
    <t>Fast inventar</t>
  </si>
  <si>
    <t>VVS</t>
  </si>
  <si>
    <t>Sanitær</t>
  </si>
  <si>
    <t>ELKRAFT</t>
  </si>
  <si>
    <t>Lys</t>
  </si>
  <si>
    <t>TELE &amp; AUTOMATISERING</t>
  </si>
  <si>
    <t>Generelle anlegg</t>
  </si>
  <si>
    <t>Datakommunikasjon</t>
  </si>
  <si>
    <t>Alarm og signal</t>
  </si>
  <si>
    <t>ANDRE INSTALLASJONER</t>
  </si>
  <si>
    <t>HUSKOSTNAD</t>
  </si>
  <si>
    <t>UTENDØRS</t>
  </si>
  <si>
    <t>Utendørs elkraft (belysning)</t>
  </si>
  <si>
    <t>ENTREPRISEKOSTNAD</t>
  </si>
  <si>
    <t>GENERELLE KOSTNADER</t>
  </si>
  <si>
    <t>Forprosjektering</t>
  </si>
  <si>
    <t>BYGGEKOSTNAD</t>
  </si>
  <si>
    <t>SPESIELLE KOSTNADER</t>
  </si>
  <si>
    <t>Merverdiavgift ut</t>
  </si>
  <si>
    <t>GRUNNKALKYLE</t>
  </si>
  <si>
    <t>RESERVER OG MARGINER</t>
  </si>
  <si>
    <t>O1</t>
  </si>
  <si>
    <t>Reserver / forventede tillegg</t>
  </si>
  <si>
    <t>O2</t>
  </si>
  <si>
    <t>Sikkerhetsmargin</t>
  </si>
  <si>
    <t>RAMMEKOSTNAD</t>
  </si>
  <si>
    <t>Fordeling</t>
  </si>
  <si>
    <t>Detaljprosjektering</t>
  </si>
  <si>
    <t xml:space="preserve">RAMMEKOSTNADEN UTGJØR EN KVADRATMETERPRIS PÅ </t>
  </si>
  <si>
    <t>Yttervegger</t>
  </si>
  <si>
    <t>Yttertak + Himling</t>
  </si>
  <si>
    <t>Varme</t>
  </si>
  <si>
    <t>Luftbehandling</t>
  </si>
  <si>
    <t>GRUNNKALKYLEN UTGJØR EN KVADRATMETERPRIS PÅ</t>
  </si>
  <si>
    <t>Veier, plasser (grøfter, asfalt og gress)</t>
  </si>
  <si>
    <t>Heis / løfteplatform</t>
  </si>
  <si>
    <t>Gulv + fundamenter</t>
  </si>
  <si>
    <t>Brannslukking</t>
  </si>
  <si>
    <t>Terrengtilpasning + grunnarbeider</t>
  </si>
  <si>
    <t>Utendørs VVS</t>
  </si>
  <si>
    <t>Prosjektadministrasjon inkl forsikringer</t>
  </si>
  <si>
    <t>Lyd og bilde (høyttaleranlegg)</t>
  </si>
  <si>
    <t xml:space="preserve">Inventar og utstyr </t>
  </si>
  <si>
    <t>KONKURRANSEANLEGG SVØMMING &amp; STUP;  KOSTNADSESTIMAT</t>
  </si>
  <si>
    <t>Prosjektet omfatter komplett konkurranseanlegg for svømming og stup.</t>
  </si>
  <si>
    <t>Diverse</t>
  </si>
  <si>
    <t>Høyspenning</t>
  </si>
  <si>
    <t>Telefoni</t>
  </si>
  <si>
    <t>Diverse hjelpearbeider</t>
  </si>
  <si>
    <t>Ajour 30.06.2010</t>
  </si>
  <si>
    <r>
      <t xml:space="preserve">Kunsnerisk utsmykking (2% av huskostnad)    </t>
    </r>
    <r>
      <rPr>
        <sz val="10"/>
        <color indexed="10"/>
        <rFont val="Times New Roman"/>
        <family val="1"/>
      </rPr>
      <t>RS</t>
    </r>
  </si>
  <si>
    <t>ca 13000 m2 BTA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</si>
</sst>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0"/>
    </font>
    <font>
      <sz val="10"/>
      <color indexed="12"/>
      <name val="Times New Roman"/>
      <family val="1"/>
    </font>
    <font>
      <sz val="10"/>
      <color indexed="53"/>
      <name val="Times New Roman"/>
      <family val="0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10" xfId="0" applyNumberFormat="1" applyBorder="1" applyAlignment="1">
      <alignment/>
    </xf>
    <xf numFmtId="168" fontId="4" fillId="0" borderId="11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70" fontId="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5">
      <selection activeCell="D32" sqref="D32"/>
    </sheetView>
  </sheetViews>
  <sheetFormatPr defaultColWidth="12" defaultRowHeight="12.75"/>
  <cols>
    <col min="1" max="1" width="4.5" style="0" customWidth="1"/>
    <col min="2" max="2" width="5.5" style="0" customWidth="1"/>
    <col min="3" max="3" width="23.33203125" style="0" customWidth="1"/>
    <col min="4" max="5" width="12" style="0" customWidth="1"/>
    <col min="6" max="6" width="18" style="0" customWidth="1"/>
    <col min="7" max="7" width="19.16015625" style="0" customWidth="1"/>
    <col min="8" max="8" width="2.33203125" style="0" customWidth="1"/>
  </cols>
  <sheetData>
    <row r="1" spans="1:2" s="31" customFormat="1" ht="15.75">
      <c r="A1" s="30" t="s">
        <v>50</v>
      </c>
      <c r="B1" s="30"/>
    </row>
    <row r="3" spans="1:7" ht="12.75">
      <c r="A3" s="2"/>
      <c r="B3" t="s">
        <v>51</v>
      </c>
      <c r="G3" s="32" t="s">
        <v>58</v>
      </c>
    </row>
    <row r="4" spans="1:2" ht="12.75">
      <c r="A4" s="2"/>
      <c r="B4" s="2"/>
    </row>
    <row r="5" spans="1:7" s="1" customFormat="1" ht="12.75">
      <c r="A5" s="2">
        <v>1</v>
      </c>
      <c r="B5" s="4"/>
      <c r="C5" s="6" t="s">
        <v>0</v>
      </c>
      <c r="F5" s="18"/>
      <c r="G5" s="18"/>
    </row>
    <row r="6" spans="1:7" ht="12.75">
      <c r="A6" s="2"/>
      <c r="B6" s="4">
        <v>11</v>
      </c>
      <c r="C6" s="3" t="s">
        <v>1</v>
      </c>
      <c r="F6" s="19">
        <v>20000000</v>
      </c>
      <c r="G6" s="19"/>
    </row>
    <row r="7" spans="1:7" ht="12.75">
      <c r="A7" s="2"/>
      <c r="B7" s="4">
        <v>12</v>
      </c>
      <c r="C7" s="3" t="s">
        <v>2</v>
      </c>
      <c r="F7" s="19">
        <v>15000000</v>
      </c>
      <c r="G7" s="19"/>
    </row>
    <row r="8" spans="1:7" ht="12.75">
      <c r="A8" s="2"/>
      <c r="B8" s="4">
        <v>13</v>
      </c>
      <c r="C8" s="3" t="s">
        <v>3</v>
      </c>
      <c r="F8" s="19">
        <v>6000000</v>
      </c>
      <c r="G8" s="19"/>
    </row>
    <row r="9" spans="1:7" ht="12.75">
      <c r="A9" s="2"/>
      <c r="B9" s="4">
        <v>14</v>
      </c>
      <c r="C9" s="3" t="s">
        <v>4</v>
      </c>
      <c r="F9" s="19">
        <v>9000000</v>
      </c>
      <c r="G9" s="19">
        <f>F6+F7+F8+F9</f>
        <v>50000000</v>
      </c>
    </row>
    <row r="10" spans="1:7" s="1" customFormat="1" ht="12.75">
      <c r="A10" s="2">
        <v>2</v>
      </c>
      <c r="B10" s="2"/>
      <c r="C10" s="6" t="s">
        <v>5</v>
      </c>
      <c r="F10" s="18"/>
      <c r="G10" s="18"/>
    </row>
    <row r="11" spans="1:7" s="1" customFormat="1" ht="12.75">
      <c r="A11" s="2"/>
      <c r="B11" s="4">
        <v>23</v>
      </c>
      <c r="C11" s="16" t="s">
        <v>36</v>
      </c>
      <c r="F11" s="20">
        <v>45000000</v>
      </c>
      <c r="G11" s="18"/>
    </row>
    <row r="12" spans="1:7" ht="12.75">
      <c r="A12" s="2"/>
      <c r="B12" s="4">
        <v>24</v>
      </c>
      <c r="C12" s="3" t="s">
        <v>6</v>
      </c>
      <c r="F12" s="19">
        <v>38000000</v>
      </c>
      <c r="G12" s="19"/>
    </row>
    <row r="13" spans="1:7" ht="12.75">
      <c r="A13" s="2"/>
      <c r="B13" s="4">
        <v>25</v>
      </c>
      <c r="C13" s="3" t="s">
        <v>43</v>
      </c>
      <c r="F13" s="19">
        <v>55000000</v>
      </c>
      <c r="G13" s="19"/>
    </row>
    <row r="14" spans="1:7" ht="12.75">
      <c r="A14" s="2"/>
      <c r="B14" s="4">
        <v>26</v>
      </c>
      <c r="C14" s="3" t="s">
        <v>37</v>
      </c>
      <c r="F14" s="19">
        <v>30000000</v>
      </c>
      <c r="G14" s="19"/>
    </row>
    <row r="15" spans="1:7" ht="12.75">
      <c r="A15" s="2"/>
      <c r="B15" s="4">
        <v>27</v>
      </c>
      <c r="C15" s="3" t="s">
        <v>7</v>
      </c>
      <c r="F15" s="19">
        <v>15000000</v>
      </c>
      <c r="G15" s="19"/>
    </row>
    <row r="16" spans="1:7" ht="12.75">
      <c r="A16" s="2"/>
      <c r="B16" s="4">
        <v>29</v>
      </c>
      <c r="C16" s="3" t="s">
        <v>55</v>
      </c>
      <c r="F16" s="19">
        <v>20000000</v>
      </c>
      <c r="G16" s="19">
        <f>F11+F12+F13+F14+F15+F16</f>
        <v>203000000</v>
      </c>
    </row>
    <row r="17" spans="1:7" s="1" customFormat="1" ht="12.75">
      <c r="A17" s="2">
        <v>3</v>
      </c>
      <c r="B17" s="2"/>
      <c r="C17" s="6" t="s">
        <v>8</v>
      </c>
      <c r="F17" s="18"/>
      <c r="G17" s="18"/>
    </row>
    <row r="18" spans="1:7" ht="12.75">
      <c r="A18" s="2"/>
      <c r="B18" s="4">
        <v>31</v>
      </c>
      <c r="C18" s="3" t="s">
        <v>9</v>
      </c>
      <c r="F18" s="19">
        <v>12000000</v>
      </c>
      <c r="G18" s="19"/>
    </row>
    <row r="19" spans="1:7" ht="12.75">
      <c r="A19" s="2"/>
      <c r="B19" s="4">
        <v>32</v>
      </c>
      <c r="C19" s="3" t="s">
        <v>38</v>
      </c>
      <c r="F19" s="19">
        <v>22000000</v>
      </c>
      <c r="G19" s="19"/>
    </row>
    <row r="20" spans="1:7" ht="12.75">
      <c r="A20" s="2"/>
      <c r="B20" s="4">
        <v>33</v>
      </c>
      <c r="C20" s="3" t="s">
        <v>44</v>
      </c>
      <c r="F20" s="19">
        <v>5000000</v>
      </c>
      <c r="G20" s="19"/>
    </row>
    <row r="21" spans="1:7" s="5" customFormat="1" ht="12.75">
      <c r="A21" s="4"/>
      <c r="B21" s="4">
        <v>36</v>
      </c>
      <c r="C21" s="16" t="s">
        <v>39</v>
      </c>
      <c r="F21" s="20">
        <v>35000000</v>
      </c>
      <c r="G21" s="20">
        <f>SUM(F18:F21)</f>
        <v>74000000</v>
      </c>
    </row>
    <row r="22" spans="1:7" s="1" customFormat="1" ht="13.5" customHeight="1">
      <c r="A22" s="2">
        <v>4</v>
      </c>
      <c r="B22" s="2"/>
      <c r="C22" s="6" t="s">
        <v>10</v>
      </c>
      <c r="F22" s="18"/>
      <c r="G22" s="18"/>
    </row>
    <row r="23" spans="1:7" s="5" customFormat="1" ht="13.5" customHeight="1">
      <c r="A23" s="4"/>
      <c r="B23" s="4">
        <v>41</v>
      </c>
      <c r="C23" s="16" t="s">
        <v>13</v>
      </c>
      <c r="F23" s="20">
        <v>15000000</v>
      </c>
      <c r="G23" s="20"/>
    </row>
    <row r="24" spans="1:7" s="5" customFormat="1" ht="13.5" customHeight="1">
      <c r="A24" s="4"/>
      <c r="B24" s="4">
        <v>42</v>
      </c>
      <c r="C24" s="16" t="s">
        <v>53</v>
      </c>
      <c r="F24" s="20">
        <v>4000000</v>
      </c>
      <c r="G24" s="20"/>
    </row>
    <row r="25" spans="1:7" ht="12.75">
      <c r="A25" s="2"/>
      <c r="B25" s="4">
        <v>43</v>
      </c>
      <c r="C25" s="3" t="s">
        <v>33</v>
      </c>
      <c r="F25" s="19">
        <v>12000000</v>
      </c>
      <c r="G25" s="19"/>
    </row>
    <row r="26" spans="1:7" ht="12.75">
      <c r="A26" s="2"/>
      <c r="B26" s="4">
        <v>44</v>
      </c>
      <c r="C26" s="3" t="s">
        <v>11</v>
      </c>
      <c r="F26" s="19">
        <v>6000000</v>
      </c>
      <c r="G26" s="19"/>
    </row>
    <row r="27" spans="1:7" ht="12.75">
      <c r="A27" s="2"/>
      <c r="B27" s="4">
        <v>49</v>
      </c>
      <c r="C27" s="3" t="s">
        <v>52</v>
      </c>
      <c r="F27" s="19">
        <v>3000000</v>
      </c>
      <c r="G27" s="19">
        <f>SUM(F23:F27)</f>
        <v>40000000</v>
      </c>
    </row>
    <row r="28" spans="1:7" s="1" customFormat="1" ht="12.75">
      <c r="A28" s="2">
        <v>5</v>
      </c>
      <c r="B28" s="2"/>
      <c r="C28" s="6" t="s">
        <v>12</v>
      </c>
      <c r="F28" s="18"/>
      <c r="G28" s="18"/>
    </row>
    <row r="29" spans="1:7" ht="12.75">
      <c r="A29" s="2"/>
      <c r="B29" s="4">
        <v>51</v>
      </c>
      <c r="C29" s="3" t="s">
        <v>13</v>
      </c>
      <c r="F29" s="29">
        <v>4000000</v>
      </c>
      <c r="G29" s="19"/>
    </row>
    <row r="30" spans="1:7" ht="12.75">
      <c r="A30" s="2"/>
      <c r="B30" s="4">
        <v>52</v>
      </c>
      <c r="C30" s="3" t="s">
        <v>14</v>
      </c>
      <c r="F30" s="19">
        <v>2000000</v>
      </c>
      <c r="G30" s="19"/>
    </row>
    <row r="31" spans="1:7" ht="12.75">
      <c r="A31" s="2"/>
      <c r="B31" s="4">
        <v>53</v>
      </c>
      <c r="C31" s="3" t="s">
        <v>54</v>
      </c>
      <c r="F31" s="19">
        <v>500000</v>
      </c>
      <c r="G31" s="19"/>
    </row>
    <row r="32" spans="1:7" ht="12.75">
      <c r="A32" s="2"/>
      <c r="B32" s="4">
        <v>54</v>
      </c>
      <c r="C32" s="3" t="s">
        <v>15</v>
      </c>
      <c r="F32" s="29">
        <v>3500000</v>
      </c>
      <c r="G32" s="19"/>
    </row>
    <row r="33" spans="1:7" ht="12.75">
      <c r="A33" s="2"/>
      <c r="B33" s="4">
        <v>55</v>
      </c>
      <c r="C33" s="3" t="s">
        <v>48</v>
      </c>
      <c r="F33" s="19">
        <v>2000000</v>
      </c>
      <c r="G33" s="19">
        <f>SUM(F29:F33)</f>
        <v>12000000</v>
      </c>
    </row>
    <row r="34" spans="1:7" s="1" customFormat="1" ht="12.75">
      <c r="A34" s="2">
        <v>6</v>
      </c>
      <c r="B34" s="2"/>
      <c r="C34" s="6" t="s">
        <v>16</v>
      </c>
      <c r="F34" s="18"/>
      <c r="G34" s="18"/>
    </row>
    <row r="35" spans="1:7" ht="12.75">
      <c r="A35" s="2"/>
      <c r="B35" s="4">
        <v>62</v>
      </c>
      <c r="C35" s="3" t="s">
        <v>42</v>
      </c>
      <c r="F35" s="19">
        <v>6000000</v>
      </c>
      <c r="G35" s="21">
        <f>F35</f>
        <v>6000000</v>
      </c>
    </row>
    <row r="36" spans="2:7" ht="12.75">
      <c r="B36" s="9" t="s">
        <v>17</v>
      </c>
      <c r="C36" s="6"/>
      <c r="F36" s="19"/>
      <c r="G36" s="22">
        <f>G9+G16+G21+G27+G33+G35</f>
        <v>385000000</v>
      </c>
    </row>
    <row r="37" spans="1:7" ht="12.75">
      <c r="A37" s="2">
        <v>7</v>
      </c>
      <c r="B37" s="4"/>
      <c r="C37" s="6" t="s">
        <v>18</v>
      </c>
      <c r="F37" s="19"/>
      <c r="G37" s="19"/>
    </row>
    <row r="38" spans="1:7" ht="12.75">
      <c r="A38" s="2"/>
      <c r="B38" s="4">
        <v>71</v>
      </c>
      <c r="C38" s="16" t="s">
        <v>45</v>
      </c>
      <c r="F38" s="29">
        <v>7000000</v>
      </c>
      <c r="G38" s="19"/>
    </row>
    <row r="39" spans="1:7" ht="12.75">
      <c r="A39" s="2"/>
      <c r="B39" s="4">
        <v>73</v>
      </c>
      <c r="C39" s="16" t="s">
        <v>46</v>
      </c>
      <c r="F39" s="29">
        <v>2000000</v>
      </c>
      <c r="G39" s="19"/>
    </row>
    <row r="40" spans="1:7" ht="12.75">
      <c r="A40" s="2"/>
      <c r="B40" s="4">
        <v>74</v>
      </c>
      <c r="C40" s="3" t="s">
        <v>19</v>
      </c>
      <c r="F40" s="29">
        <v>2500000</v>
      </c>
      <c r="G40" s="19"/>
    </row>
    <row r="41" spans="1:7" ht="12.75">
      <c r="A41" s="2"/>
      <c r="B41" s="4">
        <v>76</v>
      </c>
      <c r="C41" s="3" t="s">
        <v>41</v>
      </c>
      <c r="E41" s="17"/>
      <c r="F41" s="29">
        <v>5500000</v>
      </c>
      <c r="G41" s="21">
        <f>SUM(F38:F41)</f>
        <v>17000000</v>
      </c>
    </row>
    <row r="42" spans="1:7" ht="12.75">
      <c r="A42" s="2"/>
      <c r="B42" s="9" t="s">
        <v>20</v>
      </c>
      <c r="C42" s="3"/>
      <c r="F42" s="29"/>
      <c r="G42" s="22">
        <f>G36+G41</f>
        <v>402000000</v>
      </c>
    </row>
    <row r="43" spans="1:7" ht="12.75">
      <c r="A43" s="2">
        <v>8</v>
      </c>
      <c r="B43" s="4"/>
      <c r="C43" s="6" t="s">
        <v>21</v>
      </c>
      <c r="F43" s="29"/>
      <c r="G43" s="19"/>
    </row>
    <row r="44" spans="1:7" ht="12.75">
      <c r="A44" s="2"/>
      <c r="B44" s="4">
        <v>81</v>
      </c>
      <c r="C44" s="3" t="s">
        <v>47</v>
      </c>
      <c r="F44" s="29">
        <v>6000000</v>
      </c>
      <c r="G44" s="19"/>
    </row>
    <row r="45" spans="2:7" ht="12.75">
      <c r="B45" s="4">
        <v>85</v>
      </c>
      <c r="C45" s="3" t="s">
        <v>22</v>
      </c>
      <c r="F45" s="29">
        <v>4000000</v>
      </c>
      <c r="G45" s="19"/>
    </row>
    <row r="46" spans="2:7" ht="12.75">
      <c r="B46" s="4">
        <v>86</v>
      </c>
      <c r="C46" s="3" t="s">
        <v>34</v>
      </c>
      <c r="F46" s="29">
        <v>8000000</v>
      </c>
      <c r="G46" s="21">
        <f>F44+F45+F46</f>
        <v>18000000</v>
      </c>
    </row>
    <row r="47" spans="2:7" ht="12.75">
      <c r="B47" s="9" t="s">
        <v>23</v>
      </c>
      <c r="F47" s="29"/>
      <c r="G47" s="22">
        <f>G42+G46</f>
        <v>420000000</v>
      </c>
    </row>
    <row r="48" spans="1:7" ht="12.75">
      <c r="A48" s="2">
        <v>9</v>
      </c>
      <c r="B48" s="5"/>
      <c r="C48" s="1" t="s">
        <v>24</v>
      </c>
      <c r="F48" s="29"/>
      <c r="G48" s="19"/>
    </row>
    <row r="49" spans="1:7" ht="12.75">
      <c r="A49" s="2"/>
      <c r="B49" s="4">
        <v>90</v>
      </c>
      <c r="C49" s="5" t="s">
        <v>57</v>
      </c>
      <c r="F49" s="24">
        <v>5000000</v>
      </c>
      <c r="G49" s="19"/>
    </row>
    <row r="50" spans="1:7" ht="12.75">
      <c r="A50" s="2"/>
      <c r="B50" s="4">
        <v>91</v>
      </c>
      <c r="C50" s="3" t="s">
        <v>49</v>
      </c>
      <c r="F50" s="29">
        <v>15000000</v>
      </c>
      <c r="G50" s="19"/>
    </row>
    <row r="51" spans="1:7" ht="12.75">
      <c r="A51" s="2"/>
      <c r="B51" s="4">
        <v>96</v>
      </c>
      <c r="C51" s="3" t="s">
        <v>25</v>
      </c>
      <c r="D51" s="26">
        <v>0.25</v>
      </c>
      <c r="F51" s="19">
        <f>(G47+F49+F50)*0.25</f>
        <v>110000000</v>
      </c>
      <c r="G51" s="19">
        <f>F49+F50+F51</f>
        <v>130000000</v>
      </c>
    </row>
    <row r="52" spans="1:7" ht="12.75">
      <c r="A52" s="2"/>
      <c r="B52" s="10" t="s">
        <v>26</v>
      </c>
      <c r="F52" s="19"/>
      <c r="G52" s="22">
        <f>SUM(G47+G51)</f>
        <v>550000000</v>
      </c>
    </row>
    <row r="53" spans="1:7" ht="12.75">
      <c r="A53" s="2">
        <v>0</v>
      </c>
      <c r="C53" s="1" t="s">
        <v>27</v>
      </c>
      <c r="F53" s="19"/>
      <c r="G53" s="19"/>
    </row>
    <row r="54" spans="1:7" ht="12.75">
      <c r="A54" s="2"/>
      <c r="B54" t="s">
        <v>28</v>
      </c>
      <c r="C54" t="s">
        <v>29</v>
      </c>
      <c r="D54" s="15"/>
      <c r="E54" s="8">
        <v>0.1</v>
      </c>
      <c r="F54" s="19">
        <f>G52*0.1</f>
        <v>55000000</v>
      </c>
      <c r="G54" s="19"/>
    </row>
    <row r="55" spans="1:7" ht="12.75">
      <c r="A55" s="2"/>
      <c r="B55" t="s">
        <v>30</v>
      </c>
      <c r="C55" t="s">
        <v>31</v>
      </c>
      <c r="E55" s="8">
        <v>0.2</v>
      </c>
      <c r="F55" s="19">
        <f>G52*0.2</f>
        <v>110000000</v>
      </c>
      <c r="G55" s="21">
        <f>F54+F55</f>
        <v>165000000</v>
      </c>
    </row>
    <row r="56" spans="1:7" ht="13.5" thickBot="1">
      <c r="A56" s="2"/>
      <c r="B56" s="11" t="s">
        <v>32</v>
      </c>
      <c r="F56" s="19"/>
      <c r="G56" s="23">
        <f>G52+G55</f>
        <v>715000000</v>
      </c>
    </row>
    <row r="57" spans="1:7" ht="13.5" thickTop="1">
      <c r="A57" s="2"/>
      <c r="F57" s="19"/>
      <c r="G57" s="19"/>
    </row>
    <row r="58" spans="1:7" ht="12.75">
      <c r="A58" s="2"/>
      <c r="C58" s="17" t="s">
        <v>40</v>
      </c>
      <c r="F58" s="19"/>
      <c r="G58" s="24">
        <f>G52/13000</f>
        <v>42307.692307692305</v>
      </c>
    </row>
    <row r="59" spans="1:7" s="14" customFormat="1" ht="12.75">
      <c r="A59" s="13"/>
      <c r="C59" s="14" t="s">
        <v>35</v>
      </c>
      <c r="F59" s="25"/>
      <c r="G59" s="25">
        <f>G56/13000</f>
        <v>55000</v>
      </c>
    </row>
    <row r="60" spans="1:7" ht="12.75">
      <c r="A60" s="2"/>
      <c r="B60" s="27"/>
      <c r="F60" s="28"/>
      <c r="G60" s="7"/>
    </row>
    <row r="61" spans="1:7" ht="12.75">
      <c r="A61" s="2"/>
      <c r="F61" s="7"/>
      <c r="G61" s="7"/>
    </row>
    <row r="62" spans="1:6" ht="12.75">
      <c r="A62" s="2"/>
      <c r="C62" s="12" t="s">
        <v>56</v>
      </c>
      <c r="F62" s="7"/>
    </row>
    <row r="63" ht="12.75">
      <c r="A63" s="2"/>
    </row>
    <row r="66" s="17" customFormat="1" ht="12.75"/>
  </sheetData>
  <sheetProtection/>
  <printOptions/>
  <pageMargins left="0.98425196850393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kie9668</dc:creator>
  <cp:keywords/>
  <dc:description/>
  <cp:lastModifiedBy>Bjørn Solheim</cp:lastModifiedBy>
  <cp:lastPrinted>2011-03-17T15:26:27Z</cp:lastPrinted>
  <dcterms:created xsi:type="dcterms:W3CDTF">2007-04-23T14:25:42Z</dcterms:created>
  <dcterms:modified xsi:type="dcterms:W3CDTF">2011-03-17T15:29:19Z</dcterms:modified>
  <cp:category/>
  <cp:version/>
  <cp:contentType/>
  <cp:contentStatus/>
</cp:coreProperties>
</file>